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8.ITA\012\ด่านมะขามเตี้ย\"/>
    </mc:Choice>
  </mc:AlternateContent>
  <bookViews>
    <workbookView xWindow="0" yWindow="0" windowWidth="23040" windowHeight="8868"/>
  </bookViews>
  <sheets>
    <sheet name="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68'!$A$1:$K$64</definedName>
    <definedName name="_xlnm.Print_Titles" localSheetId="0">'รายงานผลการใช้จ่าย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35" i="3"/>
  <c r="J40" i="3"/>
  <c r="J39" i="3"/>
  <c r="J38" i="3"/>
  <c r="J37" i="3"/>
  <c r="J36" i="3"/>
  <c r="I34" i="3"/>
  <c r="I43" i="3"/>
  <c r="J43" i="3" s="1"/>
  <c r="I52" i="3"/>
  <c r="I51" i="3" s="1"/>
  <c r="I50" i="3" s="1"/>
  <c r="J53" i="3"/>
  <c r="I55" i="3"/>
  <c r="I54" i="3" s="1"/>
  <c r="I56" i="3"/>
  <c r="J56" i="3" s="1"/>
  <c r="J57" i="3"/>
  <c r="J33" i="3"/>
  <c r="D47" i="3"/>
  <c r="F46" i="3"/>
  <c r="F45" i="3" s="1"/>
  <c r="G46" i="3"/>
  <c r="G45" i="3" s="1"/>
  <c r="H46" i="3"/>
  <c r="H45" i="3" s="1"/>
  <c r="I46" i="3"/>
  <c r="I45" i="3" s="1"/>
  <c r="E47" i="3"/>
  <c r="E46" i="3" s="1"/>
  <c r="E45" i="3" s="1"/>
  <c r="F47" i="3"/>
  <c r="G47" i="3"/>
  <c r="H47" i="3"/>
  <c r="E51" i="3"/>
  <c r="E50" i="3" s="1"/>
  <c r="F51" i="3"/>
  <c r="F50" i="3" s="1"/>
  <c r="G51" i="3"/>
  <c r="G50" i="3" s="1"/>
  <c r="H51" i="3"/>
  <c r="H50" i="3" s="1"/>
  <c r="E52" i="3"/>
  <c r="F52" i="3"/>
  <c r="G52" i="3"/>
  <c r="H52" i="3"/>
  <c r="D52" i="3"/>
  <c r="E34" i="3"/>
  <c r="F34" i="3"/>
  <c r="G34" i="3"/>
  <c r="E35" i="3"/>
  <c r="F35" i="3"/>
  <c r="G35" i="3"/>
  <c r="H35" i="3"/>
  <c r="H34" i="3" s="1"/>
  <c r="D35" i="3"/>
  <c r="J35" i="3" s="1"/>
  <c r="J34" i="3" s="1"/>
  <c r="I42" i="3" l="1"/>
  <c r="I41" i="3" s="1"/>
  <c r="J52" i="3"/>
  <c r="J51" i="3" s="1"/>
  <c r="J50" i="3" s="1"/>
  <c r="D51" i="3"/>
  <c r="D50" i="3" s="1"/>
  <c r="I32" i="3"/>
  <c r="I31" i="3" s="1"/>
  <c r="I30" i="3" s="1"/>
  <c r="D32" i="3"/>
  <c r="D31" i="3" s="1"/>
  <c r="D30" i="3" s="1"/>
  <c r="E11" i="3"/>
  <c r="E10" i="3" s="1"/>
  <c r="E9" i="3" s="1"/>
  <c r="E58" i="3" s="1"/>
  <c r="E8" i="3" s="1"/>
  <c r="F11" i="3"/>
  <c r="F10" i="3" s="1"/>
  <c r="F9" i="3" s="1"/>
  <c r="F58" i="3" s="1"/>
  <c r="F8" i="3" s="1"/>
  <c r="G11" i="3"/>
  <c r="G10" i="3" s="1"/>
  <c r="G9" i="3" s="1"/>
  <c r="G58" i="3" s="1"/>
  <c r="G8" i="3" s="1"/>
  <c r="I12" i="3"/>
  <c r="I11" i="3" s="1"/>
  <c r="I10" i="3" s="1"/>
  <c r="I9" i="3" s="1"/>
  <c r="E12" i="3"/>
  <c r="F12" i="3"/>
  <c r="G12" i="3"/>
  <c r="H12" i="3"/>
  <c r="H11" i="3" s="1"/>
  <c r="H10" i="3" s="1"/>
  <c r="H9" i="3" s="1"/>
  <c r="H58" i="3" s="1"/>
  <c r="H8" i="3" s="1"/>
  <c r="I58" i="3" l="1"/>
  <c r="I8" i="3" s="1"/>
  <c r="D46" i="3"/>
  <c r="D45" i="3" s="1"/>
  <c r="D34" i="3"/>
  <c r="D12" i="3"/>
  <c r="D11" i="3" l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10" i="3" l="1"/>
  <c r="D9" i="3" s="1"/>
  <c r="D58" i="3" s="1"/>
  <c r="M28" i="3"/>
  <c r="M27" i="3"/>
  <c r="M38" i="3"/>
  <c r="M45" i="3"/>
  <c r="J58" i="3" l="1"/>
  <c r="J8" i="3" s="1"/>
  <c r="D8" i="3"/>
  <c r="M49" i="3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P13" i="2"/>
  <c r="O13" i="2"/>
  <c r="N13" i="2"/>
  <c r="I54" i="1" s="1"/>
  <c r="M13" i="2"/>
  <c r="C13" i="2"/>
  <c r="O12" i="2"/>
  <c r="M12" i="2"/>
  <c r="N12" i="2" s="1"/>
  <c r="I53" i="1" s="1"/>
  <c r="C12" i="2"/>
  <c r="P11" i="2"/>
  <c r="O11" i="2"/>
  <c r="N11" i="2"/>
  <c r="I52" i="1" s="1"/>
  <c r="M11" i="2"/>
  <c r="C11" i="2"/>
  <c r="O10" i="2"/>
  <c r="M10" i="2"/>
  <c r="P10" i="2" s="1"/>
  <c r="C10" i="2"/>
  <c r="P9" i="2"/>
  <c r="O9" i="2"/>
  <c r="N9" i="2"/>
  <c r="I50" i="1" s="1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9" i="2" l="1"/>
  <c r="I70" i="1" s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<sst xmlns="http://schemas.openxmlformats.org/spreadsheetml/2006/main" count="454" uniqueCount="168">
  <si>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</si>
  <si>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</si>
  <si>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</si>
  <si>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</si>
  <si>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</si>
  <si>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</si>
  <si>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</si>
  <si>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</si>
  <si>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</si>
  <si>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</si>
  <si>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</si>
  <si>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</si>
  <si>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</si>
  <si>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</si>
  <si>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</si>
  <si>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</si>
  <si>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</si>
  <si>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</si>
  <si>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</si>
  <si>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</si>
  <si>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</si>
  <si>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</si>
  <si>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</si>
  <si>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</si>
  <si>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</si>
  <si>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</si>
  <si>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</si>
  <si>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</si>
  <si>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</si>
  <si>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</si>
  <si>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</si>
  <si>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</si>
  <si>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</si>
  <si>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</si>
  <si>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</si>
  <si>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</si>
  <si>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</si>
  <si>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</si>
  <si>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</si>
  <si>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</si>
  <si>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</si>
  <si>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</si>
  <si>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</si>
  <si>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</si>
  <si>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</si>
  <si>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</si>
  <si>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</si>
  <si>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</si>
  <si>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</si>
  <si>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</si>
  <si>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</si>
  <si>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</si>
  <si>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</si>
  <si>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</si>
  <si>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</si>
  <si>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</si>
  <si>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</si>
  <si>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</si>
  <si>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</si>
  <si>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</si>
  <si>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</si>
  <si>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</si>
  <si>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</si>
  <si>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</si>
  <si>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</si>
  <si>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</si>
  <si>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</si>
  <si>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</si>
  <si>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</si>
  <si>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</si>
  <si>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</si>
  <si>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</si>
  <si>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</si>
  <si>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</si>
  <si>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</si>
  <si>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</si>
  <si>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</si>
  <si>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</si>
  <si>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</si>
  <si>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</si>
  <si>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</si>
  <si>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</si>
  <si>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</si>
  <si>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</si>
  <si>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</si>
  <si>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</si>
  <si>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</si>
  <si>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</si>
  <si>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</si>
  <si>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</si>
  <si>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</si>
  <si>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</si>
  <si>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</si>
  <si>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</si>
  <si>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</si>
  <si>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</si>
  <si>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</si>
  <si>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</si>
  <si>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</si>
  <si>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</si>
  <si>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</si>
  <si>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</si>
  <si>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</si>
  <si>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</si>
  <si>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</si>
  <si>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</si>
  <si>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</si>
  <si>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</si>
  <si>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</si>
  <si>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</si>
  <si>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</si>
  <si>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</si>
  <si>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</si>
  <si>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</si>
  <si>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</si>
  <si>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</si>
  <si>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</si>
  <si>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</si>
  <si>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</si>
  <si>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</si>
  <si>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ข้อมูล ณ วันที่ 1 มีนาคม 2568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</si>
  <si>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</si>
  <si>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</si>
  <si>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</si>
  <si>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</si>
  <si>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</si>
  <si>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</si>
  <si>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</si>
  <si>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</si>
  <si>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</si>
  <si>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</si>
  <si>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</si>
  <si>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</si>
  <si>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</si>
  <si>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</si>
  <si>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</si>
  <si>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</si>
  <si>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</si>
  <si>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</si>
  <si>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</si>
  <si>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</si>
  <si>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</si>
  <si>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</si>
  <si>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</si>
  <si>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</si>
  <si>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</si>
  <si>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</si>
  <si>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</si>
  <si>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</si>
  <si>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</si>
  <si>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</si>
  <si>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</si>
  <si>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</si>
  <si>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</si>
  <si>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</si>
  <si>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</si>
  <si>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>(ณิชาภา  ช้างคล้าย)</t>
  </si>
  <si>
    <t>สว.อก.สภ.ด่านมะขามเตี้ย</t>
  </si>
  <si>
    <t>ผกก.สภ.ด่านมะขามเตี้ย</t>
  </si>
  <si>
    <t xml:space="preserve">    อำนาจ  เอี่ยมใจดี</t>
  </si>
  <si>
    <t>(อำนาจ  เอี่ยมใจดี)</t>
  </si>
  <si>
    <t xml:space="preserve"> - มีการเบิกจ่ายแล้ว 45.21 %</t>
  </si>
  <si>
    <t xml:space="preserve"> - เบิกจ่ายแล้ว 39.83%</t>
  </si>
  <si>
    <t xml:space="preserve"> - ไม่มีงบประมาณการเบิกจ่าย</t>
  </si>
  <si>
    <t xml:space="preserve"> - มีการเบิกจ่ายแล้ว 100.00 %</t>
  </si>
  <si>
    <r>
      <t xml:space="preserve">               พ.ต.ท.หญิง</t>
    </r>
    <r>
      <rPr>
        <sz val="16"/>
        <color theme="1"/>
        <rFont val="TH SarabunIT๙"/>
        <family val="2"/>
      </rPr>
      <t xml:space="preserve">   ณิชาภา  ช้างคล้าย</t>
    </r>
  </si>
  <si>
    <t xml:space="preserve"> -ทราบ</t>
  </si>
  <si>
    <t>สถานีตำรวจภูธรด่านมะขามเตี้ย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</si>
</sst>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1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1" fillId="0" borderId="9" xfId="0" applyNumberFormat="1" applyFont="1" applyBorder="1" applyAlignment="1">
      <alignment vertical="center"/>
    </xf>
    <xf numFmtId="2" fontId="21" fillId="0" borderId="19" xfId="0" applyNumberFormat="1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43" fontId="21" fillId="0" borderId="19" xfId="1" applyFont="1" applyFill="1" applyBorder="1"/>
    <xf numFmtId="0" fontId="21" fillId="0" borderId="19" xfId="0" applyFont="1" applyBorder="1"/>
    <xf numFmtId="0" fontId="21" fillId="0" borderId="32" xfId="0" applyFont="1" applyBorder="1" applyAlignment="1">
      <alignment horizontal="center" vertical="top"/>
    </xf>
    <xf numFmtId="0" fontId="21" fillId="0" borderId="22" xfId="0" applyFont="1" applyBorder="1" applyAlignment="1">
      <alignment vertical="top"/>
    </xf>
    <xf numFmtId="0" fontId="21" fillId="0" borderId="22" xfId="0" applyFont="1" applyBorder="1" applyAlignment="1">
      <alignment vertical="top" wrapText="1"/>
    </xf>
    <xf numFmtId="43" fontId="21" fillId="0" borderId="22" xfId="0" applyNumberFormat="1" applyFont="1" applyBorder="1" applyAlignment="1">
      <alignment vertical="top"/>
    </xf>
    <xf numFmtId="0" fontId="21" fillId="0" borderId="22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4" fontId="21" fillId="0" borderId="9" xfId="0" applyNumberFormat="1" applyFont="1" applyBorder="1" applyAlignment="1">
      <alignment vertical="top"/>
    </xf>
    <xf numFmtId="0" fontId="21" fillId="0" borderId="9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2" fontId="21" fillId="0" borderId="19" xfId="0" applyNumberFormat="1" applyFont="1" applyBorder="1" applyAlignment="1">
      <alignment vertical="top"/>
    </xf>
    <xf numFmtId="0" fontId="21" fillId="0" borderId="23" xfId="0" applyFont="1" applyBorder="1" applyAlignment="1">
      <alignment horizontal="center" vertical="top" wrapText="1"/>
    </xf>
    <xf numFmtId="43" fontId="21" fillId="0" borderId="19" xfId="1" applyFont="1" applyFill="1" applyBorder="1" applyAlignment="1">
      <alignment vertical="top"/>
    </xf>
    <xf numFmtId="0" fontId="21" fillId="0" borderId="9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26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 wrapText="1"/>
    </xf>
    <xf numFmtId="43" fontId="21" fillId="0" borderId="9" xfId="1" applyFont="1" applyFill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18" fillId="0" borderId="0" xfId="0" applyFont="1" applyAlignment="1">
      <alignment horizontal="right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43" fontId="21" fillId="0" borderId="19" xfId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4" xfId="0" applyFont="1" applyBorder="1"/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/>
    <xf numFmtId="0" fontId="21" fillId="0" borderId="6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2" fontId="21" fillId="0" borderId="7" xfId="0" applyNumberFormat="1" applyFont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center" vertical="center" wrapText="1"/>
    </xf>
    <xf numFmtId="2" fontId="21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8"/>
  <sheetViews>
    <sheetView tabSelected="1" topLeftCell="A58" zoomScale="80" zoomScaleNormal="80" workbookViewId="0">
      <selection activeCell="D68" sqref="D68"/>
    </sheetView>
  </sheetViews>
  <sheetFormatPr defaultColWidth="12.59765625" defaultRowHeight="15" customHeight="1" x14ac:dyDescent="0.4"/>
  <cols>
    <col min="1" max="1" width="4" style="98" customWidth="1"/>
    <col min="2" max="3" width="51.3984375" style="41" customWidth="1"/>
    <col min="4" max="4" width="16.19921875" style="41" customWidth="1"/>
    <col min="5" max="5" width="7.5" style="41" hidden="1" customWidth="1"/>
    <col min="6" max="6" width="7.8984375" style="41" hidden="1" customWidth="1"/>
    <col min="7" max="7" width="4.8984375" style="41" hidden="1" customWidth="1"/>
    <col min="8" max="8" width="4.5" style="41" hidden="1" customWidth="1"/>
    <col min="9" max="9" width="18.3984375" style="98" customWidth="1"/>
    <col min="10" max="10" width="15.3984375" style="99" customWidth="1"/>
    <col min="11" max="11" width="34.8984375" style="98" customWidth="1"/>
    <col min="12" max="12" width="15.3984375" style="92" hidden="1" customWidth="1"/>
    <col min="13" max="13" width="17" style="41" hidden="1" customWidth="1"/>
    <col min="14" max="21" width="8.59765625" style="41" customWidth="1"/>
    <col min="22" max="16384" width="12.59765625" style="41"/>
  </cols>
  <sheetData>
    <row r="1" spans="1:13" ht="21" customHeight="1" x14ac:dyDescent="0.45">
      <c r="A1" s="150" t="s">
        <v>132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40"/>
    </row>
    <row r="2" spans="1:13" ht="18.899999999999999" customHeight="1" x14ac:dyDescent="0.4">
      <c r="A2" s="152" t="s">
        <v>167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40"/>
    </row>
    <row r="3" spans="1:13" ht="18.899999999999999" customHeight="1" x14ac:dyDescent="0.4">
      <c r="A3" s="152" t="s">
        <v>154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0"/>
    </row>
    <row r="4" spans="1:13" ht="18.899999999999999" customHeight="1" x14ac:dyDescent="0.4">
      <c r="A4" s="154" t="s">
        <v>120</v>
      </c>
      <c r="B4" s="155"/>
      <c r="C4" s="155"/>
      <c r="D4" s="155"/>
      <c r="E4" s="155"/>
      <c r="F4" s="155"/>
      <c r="G4" s="155"/>
      <c r="H4" s="155"/>
      <c r="I4" s="155"/>
      <c r="J4" s="156"/>
      <c r="K4" s="155"/>
      <c r="L4" s="40"/>
    </row>
    <row r="5" spans="1:13" s="100" customFormat="1" ht="23.25" customHeight="1" x14ac:dyDescent="0.35">
      <c r="A5" s="157" t="s">
        <v>3</v>
      </c>
      <c r="B5" s="159" t="s">
        <v>106</v>
      </c>
      <c r="C5" s="159" t="s">
        <v>30</v>
      </c>
      <c r="D5" s="164" t="s">
        <v>31</v>
      </c>
      <c r="E5" s="165"/>
      <c r="F5" s="165"/>
      <c r="G5" s="165"/>
      <c r="H5" s="166"/>
      <c r="I5" s="159" t="s">
        <v>32</v>
      </c>
      <c r="J5" s="173" t="s">
        <v>33</v>
      </c>
      <c r="K5" s="162" t="s">
        <v>34</v>
      </c>
      <c r="L5" s="148" t="s">
        <v>84</v>
      </c>
      <c r="M5" s="149" t="s">
        <v>85</v>
      </c>
    </row>
    <row r="6" spans="1:13" s="100" customFormat="1" ht="18.75" customHeight="1" x14ac:dyDescent="0.35">
      <c r="A6" s="158"/>
      <c r="B6" s="160"/>
      <c r="C6" s="160"/>
      <c r="D6" s="167"/>
      <c r="E6" s="168"/>
      <c r="F6" s="168"/>
      <c r="G6" s="168"/>
      <c r="H6" s="169"/>
      <c r="I6" s="161"/>
      <c r="J6" s="174"/>
      <c r="K6" s="163"/>
      <c r="L6" s="148"/>
      <c r="M6" s="149"/>
    </row>
    <row r="7" spans="1:13" s="100" customFormat="1" ht="27.75" customHeight="1" x14ac:dyDescent="0.35">
      <c r="A7" s="158"/>
      <c r="B7" s="160"/>
      <c r="C7" s="160"/>
      <c r="D7" s="170"/>
      <c r="E7" s="171"/>
      <c r="F7" s="171"/>
      <c r="G7" s="171"/>
      <c r="H7" s="172"/>
      <c r="I7" s="161"/>
      <c r="J7" s="175"/>
      <c r="K7" s="163"/>
      <c r="L7" s="148"/>
      <c r="M7" s="149"/>
    </row>
    <row r="8" spans="1:13" s="107" customFormat="1" ht="42" customHeight="1" thickBot="1" x14ac:dyDescent="0.3">
      <c r="A8" s="101"/>
      <c r="B8" s="102" t="s">
        <v>105</v>
      </c>
      <c r="C8" s="103"/>
      <c r="D8" s="104">
        <f>D58</f>
        <v>3059990</v>
      </c>
      <c r="E8" s="104">
        <f t="shared" ref="E8:J8" si="0">E58</f>
        <v>0</v>
      </c>
      <c r="F8" s="104">
        <f t="shared" si="0"/>
        <v>0</v>
      </c>
      <c r="G8" s="104">
        <f t="shared" si="0"/>
        <v>0</v>
      </c>
      <c r="H8" s="104">
        <f t="shared" si="0"/>
        <v>0</v>
      </c>
      <c r="I8" s="104">
        <f t="shared" si="0"/>
        <v>1358609.41</v>
      </c>
      <c r="J8" s="104">
        <f t="shared" si="0"/>
        <v>44.399145422043865</v>
      </c>
      <c r="K8" s="101"/>
      <c r="L8" s="105"/>
      <c r="M8" s="106"/>
    </row>
    <row r="9" spans="1:13" s="120" customFormat="1" ht="45.75" customHeight="1" thickTop="1" x14ac:dyDescent="0.25">
      <c r="A9" s="113">
        <v>1</v>
      </c>
      <c r="B9" s="114" t="s">
        <v>88</v>
      </c>
      <c r="C9" s="115" t="s">
        <v>161</v>
      </c>
      <c r="D9" s="116">
        <f>D10</f>
        <v>2742600</v>
      </c>
      <c r="E9" s="116">
        <f t="shared" ref="E9:J9" si="1">E10</f>
        <v>0</v>
      </c>
      <c r="F9" s="116">
        <f t="shared" si="1"/>
        <v>0</v>
      </c>
      <c r="G9" s="116">
        <f t="shared" si="1"/>
        <v>0</v>
      </c>
      <c r="H9" s="116">
        <f t="shared" si="1"/>
        <v>0</v>
      </c>
      <c r="I9" s="116">
        <f t="shared" si="1"/>
        <v>1239819.4099999999</v>
      </c>
      <c r="J9" s="116">
        <f t="shared" si="1"/>
        <v>45.205987384233936</v>
      </c>
      <c r="K9" s="117" t="s">
        <v>145</v>
      </c>
      <c r="L9" s="118"/>
      <c r="M9" s="119"/>
    </row>
    <row r="10" spans="1:13" s="52" customFormat="1" ht="24" customHeight="1" x14ac:dyDescent="0.25">
      <c r="A10" s="46"/>
      <c r="B10" s="47" t="s">
        <v>89</v>
      </c>
      <c r="C10" s="48"/>
      <c r="D10" s="49">
        <f>D11</f>
        <v>2742600</v>
      </c>
      <c r="E10" s="49">
        <f t="shared" ref="E10:J10" si="2">E11</f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1239819.4099999999</v>
      </c>
      <c r="J10" s="49">
        <f t="shared" si="2"/>
        <v>45.205987384233936</v>
      </c>
      <c r="K10" s="50"/>
      <c r="L10" s="51"/>
      <c r="M10" s="50"/>
    </row>
    <row r="11" spans="1:13" s="52" customFormat="1" ht="24" customHeight="1" x14ac:dyDescent="0.25">
      <c r="A11" s="46"/>
      <c r="B11" s="47" t="s">
        <v>90</v>
      </c>
      <c r="C11" s="48"/>
      <c r="D11" s="49">
        <f>D12</f>
        <v>2742600</v>
      </c>
      <c r="E11" s="49">
        <f t="shared" ref="E11:J11" si="3">E12</f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1239819.4099999999</v>
      </c>
      <c r="J11" s="49">
        <f t="shared" si="3"/>
        <v>45.205987384233936</v>
      </c>
      <c r="K11" s="50"/>
      <c r="L11" s="51"/>
      <c r="M11" s="50"/>
    </row>
    <row r="12" spans="1:13" s="52" customFormat="1" ht="24" customHeight="1" x14ac:dyDescent="0.25">
      <c r="A12" s="46"/>
      <c r="B12" s="47" t="s">
        <v>91</v>
      </c>
      <c r="C12" s="48"/>
      <c r="D12" s="49">
        <f>D13+D14+D15+D16+D17+D18+D19+D20+D21+D22+D23+D24+D25+D26+D29+D27+D28</f>
        <v>2742600</v>
      </c>
      <c r="E12" s="49">
        <f t="shared" ref="E12:H12" si="4">E13+E14+E15+E16+E17+E18+E19+E20+E21+E22+E23+E24+E25+E26+E29+E27+E28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>I13+I14+I15+I16+I17+I18+I19+I20+I21+I22+I23+I24+I25+I26+I29+I27+I28</f>
        <v>1239819.4099999999</v>
      </c>
      <c r="J12" s="53">
        <f>I12*100/D12</f>
        <v>45.205987384233936</v>
      </c>
      <c r="K12" s="50"/>
      <c r="L12" s="51"/>
      <c r="M12" s="50"/>
    </row>
    <row r="13" spans="1:13" s="45" customFormat="1" ht="115.5" customHeight="1" x14ac:dyDescent="0.25">
      <c r="A13" s="46"/>
      <c r="B13" s="54" t="s">
        <v>92</v>
      </c>
      <c r="C13" s="55" t="s">
        <v>133</v>
      </c>
      <c r="D13" s="56">
        <v>902400</v>
      </c>
      <c r="E13" s="57"/>
      <c r="F13" s="57"/>
      <c r="G13" s="57"/>
      <c r="H13" s="57"/>
      <c r="I13" s="58">
        <v>436800</v>
      </c>
      <c r="J13" s="53">
        <f>I13*100/D13</f>
        <v>48.404255319148938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5">
      <c r="A14" s="46"/>
      <c r="B14" s="62" t="s">
        <v>121</v>
      </c>
      <c r="C14" s="63" t="s">
        <v>134</v>
      </c>
      <c r="D14" s="56">
        <v>23500</v>
      </c>
      <c r="E14" s="64"/>
      <c r="F14" s="64"/>
      <c r="G14" s="64"/>
      <c r="H14" s="64"/>
      <c r="I14" s="58">
        <v>3300</v>
      </c>
      <c r="J14" s="53">
        <f t="shared" ref="J14:J55" si="5">I14*100/D14</f>
        <v>14.042553191489361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5">
      <c r="A15" s="46"/>
      <c r="B15" s="62" t="s">
        <v>93</v>
      </c>
      <c r="C15" s="63" t="s">
        <v>134</v>
      </c>
      <c r="D15" s="56">
        <v>4900</v>
      </c>
      <c r="E15" s="64"/>
      <c r="F15" s="64"/>
      <c r="G15" s="64"/>
      <c r="H15" s="64"/>
      <c r="I15" s="58">
        <v>2000</v>
      </c>
      <c r="J15" s="53">
        <f t="shared" si="5"/>
        <v>40.816326530612244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5">
      <c r="A16" s="46"/>
      <c r="B16" s="62" t="s">
        <v>94</v>
      </c>
      <c r="C16" s="63" t="s">
        <v>135</v>
      </c>
      <c r="D16" s="56">
        <v>29500</v>
      </c>
      <c r="E16" s="64"/>
      <c r="F16" s="64"/>
      <c r="G16" s="64"/>
      <c r="H16" s="64"/>
      <c r="I16" s="58">
        <v>7200</v>
      </c>
      <c r="J16" s="53">
        <f t="shared" si="5"/>
        <v>24.406779661016948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5">
      <c r="A17" s="46"/>
      <c r="B17" s="62" t="s">
        <v>95</v>
      </c>
      <c r="C17" s="63" t="s">
        <v>135</v>
      </c>
      <c r="D17" s="56">
        <v>103200</v>
      </c>
      <c r="E17" s="64"/>
      <c r="F17" s="64"/>
      <c r="G17" s="64"/>
      <c r="H17" s="64"/>
      <c r="I17" s="58">
        <v>2336</v>
      </c>
      <c r="J17" s="53">
        <f t="shared" si="5"/>
        <v>2.2635658914728682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5">
      <c r="A18" s="66"/>
      <c r="B18" s="62" t="s">
        <v>96</v>
      </c>
      <c r="C18" s="63" t="s">
        <v>136</v>
      </c>
      <c r="D18" s="56">
        <v>22100</v>
      </c>
      <c r="E18" s="64"/>
      <c r="F18" s="64"/>
      <c r="G18" s="64"/>
      <c r="H18" s="64"/>
      <c r="I18" s="58">
        <v>0</v>
      </c>
      <c r="J18" s="53">
        <f t="shared" si="5"/>
        <v>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5">
      <c r="A19" s="46"/>
      <c r="B19" s="62" t="s">
        <v>97</v>
      </c>
      <c r="C19" s="63" t="s">
        <v>137</v>
      </c>
      <c r="D19" s="56">
        <v>49000</v>
      </c>
      <c r="E19" s="64"/>
      <c r="F19" s="64"/>
      <c r="G19" s="64"/>
      <c r="H19" s="64"/>
      <c r="I19" s="58">
        <v>0</v>
      </c>
      <c r="J19" s="53">
        <f t="shared" si="5"/>
        <v>0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5">
      <c r="A20" s="46"/>
      <c r="B20" s="62" t="s">
        <v>98</v>
      </c>
      <c r="C20" s="63" t="s">
        <v>135</v>
      </c>
      <c r="D20" s="56">
        <v>1300</v>
      </c>
      <c r="E20" s="64"/>
      <c r="F20" s="64"/>
      <c r="G20" s="64"/>
      <c r="H20" s="64"/>
      <c r="I20" s="58">
        <v>0</v>
      </c>
      <c r="J20" s="53">
        <f t="shared" si="5"/>
        <v>0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5">
      <c r="A21" s="46"/>
      <c r="B21" s="62" t="s">
        <v>103</v>
      </c>
      <c r="C21" s="63" t="s">
        <v>155</v>
      </c>
      <c r="D21" s="56">
        <v>8600</v>
      </c>
      <c r="E21" s="64"/>
      <c r="F21" s="64"/>
      <c r="G21" s="64"/>
      <c r="H21" s="64"/>
      <c r="I21" s="58"/>
      <c r="J21" s="53">
        <f t="shared" si="5"/>
        <v>0</v>
      </c>
      <c r="K21" s="65"/>
      <c r="L21" s="60">
        <v>8200</v>
      </c>
      <c r="M21" s="61">
        <f t="shared" ref="M21:M54" si="7">L21/8</f>
        <v>1025</v>
      </c>
    </row>
    <row r="22" spans="1:13" s="42" customFormat="1" ht="69.75" customHeight="1" x14ac:dyDescent="0.35">
      <c r="A22" s="46"/>
      <c r="B22" s="62" t="s">
        <v>99</v>
      </c>
      <c r="C22" s="63" t="s">
        <v>139</v>
      </c>
      <c r="D22" s="56">
        <v>1394000</v>
      </c>
      <c r="E22" s="64"/>
      <c r="F22" s="64"/>
      <c r="G22" s="64"/>
      <c r="H22" s="64"/>
      <c r="I22" s="58">
        <v>580800</v>
      </c>
      <c r="J22" s="53">
        <f t="shared" si="5"/>
        <v>41.664275466284074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5">
      <c r="A23" s="46"/>
      <c r="B23" s="62" t="s">
        <v>100</v>
      </c>
      <c r="C23" s="63" t="s">
        <v>140</v>
      </c>
      <c r="D23" s="56">
        <v>6100</v>
      </c>
      <c r="E23" s="64"/>
      <c r="F23" s="64"/>
      <c r="G23" s="64"/>
      <c r="H23" s="64"/>
      <c r="I23" s="58"/>
      <c r="J23" s="53">
        <f t="shared" si="5"/>
        <v>0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5">
      <c r="A24" s="46"/>
      <c r="B24" s="62" t="s">
        <v>101</v>
      </c>
      <c r="C24" s="63" t="s">
        <v>141</v>
      </c>
      <c r="D24" s="56">
        <v>24300</v>
      </c>
      <c r="E24" s="64"/>
      <c r="F24" s="64"/>
      <c r="G24" s="64"/>
      <c r="H24" s="64"/>
      <c r="I24" s="58">
        <v>9100</v>
      </c>
      <c r="J24" s="53">
        <f t="shared" si="5"/>
        <v>37.44855967078189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5">
      <c r="A25" s="46"/>
      <c r="B25" s="62" t="s">
        <v>122</v>
      </c>
      <c r="C25" s="63" t="s">
        <v>139</v>
      </c>
      <c r="D25" s="56">
        <v>60000</v>
      </c>
      <c r="E25" s="64"/>
      <c r="F25" s="64"/>
      <c r="G25" s="64"/>
      <c r="H25" s="64"/>
      <c r="I25" s="58">
        <v>36000</v>
      </c>
      <c r="J25" s="53">
        <f t="shared" si="5"/>
        <v>60</v>
      </c>
      <c r="K25" s="65"/>
      <c r="L25" s="60"/>
      <c r="M25" s="61"/>
    </row>
    <row r="26" spans="1:13" s="45" customFormat="1" ht="101.25" customHeight="1" x14ac:dyDescent="0.25">
      <c r="A26" s="46"/>
      <c r="B26" s="62" t="s">
        <v>123</v>
      </c>
      <c r="C26" s="63" t="s">
        <v>135</v>
      </c>
      <c r="D26" s="56">
        <v>7000</v>
      </c>
      <c r="E26" s="70"/>
      <c r="F26" s="70"/>
      <c r="G26" s="70"/>
      <c r="H26" s="70"/>
      <c r="I26" s="58">
        <v>0</v>
      </c>
      <c r="J26" s="53">
        <f t="shared" si="5"/>
        <v>0</v>
      </c>
      <c r="K26" s="65"/>
      <c r="L26" s="60"/>
      <c r="M26" s="61"/>
    </row>
    <row r="27" spans="1:13" s="45" customFormat="1" ht="90.75" customHeight="1" x14ac:dyDescent="0.25">
      <c r="A27" s="66"/>
      <c r="B27" s="62" t="s">
        <v>125</v>
      </c>
      <c r="C27" s="63" t="s">
        <v>143</v>
      </c>
      <c r="D27" s="71">
        <v>35700</v>
      </c>
      <c r="E27" s="64"/>
      <c r="F27" s="64"/>
      <c r="G27" s="64"/>
      <c r="H27" s="64"/>
      <c r="I27" s="72">
        <v>35700</v>
      </c>
      <c r="J27" s="53">
        <f t="shared" si="5"/>
        <v>100</v>
      </c>
      <c r="K27" s="65"/>
      <c r="L27" s="60">
        <v>36000</v>
      </c>
      <c r="M27" s="61">
        <f t="shared" ref="M27:M28" si="8">L27/8</f>
        <v>4500</v>
      </c>
    </row>
    <row r="28" spans="1:13" s="45" customFormat="1" ht="96.75" customHeight="1" x14ac:dyDescent="0.25">
      <c r="A28" s="46"/>
      <c r="B28" s="62" t="s">
        <v>126</v>
      </c>
      <c r="C28" s="63" t="s">
        <v>144</v>
      </c>
      <c r="D28" s="71">
        <v>8000</v>
      </c>
      <c r="E28" s="64"/>
      <c r="F28" s="64"/>
      <c r="G28" s="64"/>
      <c r="H28" s="64"/>
      <c r="I28" s="72">
        <v>8000</v>
      </c>
      <c r="J28" s="53">
        <f t="shared" si="5"/>
        <v>100</v>
      </c>
      <c r="K28" s="65"/>
      <c r="L28" s="60">
        <v>10000</v>
      </c>
      <c r="M28" s="61">
        <f t="shared" si="8"/>
        <v>1250</v>
      </c>
    </row>
    <row r="29" spans="1:13" s="45" customFormat="1" ht="94.5" customHeight="1" x14ac:dyDescent="0.25">
      <c r="A29" s="73"/>
      <c r="B29" s="62" t="s">
        <v>102</v>
      </c>
      <c r="C29" s="63" t="s">
        <v>142</v>
      </c>
      <c r="D29" s="71">
        <v>63000</v>
      </c>
      <c r="E29" s="64"/>
      <c r="F29" s="64"/>
      <c r="G29" s="64"/>
      <c r="H29" s="64"/>
      <c r="I29" s="58">
        <v>118583.41</v>
      </c>
      <c r="J29" s="53">
        <f t="shared" si="5"/>
        <v>188.22763492063493</v>
      </c>
      <c r="K29" s="65"/>
      <c r="L29" s="60">
        <v>60700</v>
      </c>
      <c r="M29" s="61">
        <f t="shared" si="7"/>
        <v>7587.5</v>
      </c>
    </row>
    <row r="30" spans="1:13" s="120" customFormat="1" ht="47.25" customHeight="1" x14ac:dyDescent="0.25">
      <c r="A30" s="136">
        <v>2</v>
      </c>
      <c r="B30" s="121" t="s">
        <v>69</v>
      </c>
      <c r="C30" s="115" t="s">
        <v>135</v>
      </c>
      <c r="D30" s="122">
        <f>D31</f>
        <v>92800</v>
      </c>
      <c r="E30" s="123"/>
      <c r="F30" s="123"/>
      <c r="G30" s="123"/>
      <c r="H30" s="123"/>
      <c r="I30" s="124">
        <f>I31</f>
        <v>0</v>
      </c>
      <c r="J30" s="125">
        <f t="shared" si="5"/>
        <v>0</v>
      </c>
      <c r="K30" s="126" t="s">
        <v>36</v>
      </c>
      <c r="L30" s="127">
        <v>50300</v>
      </c>
      <c r="M30" s="124">
        <f t="shared" si="7"/>
        <v>6287.5</v>
      </c>
    </row>
    <row r="31" spans="1:13" s="52" customFormat="1" ht="24" customHeight="1" x14ac:dyDescent="0.25">
      <c r="A31" s="137"/>
      <c r="B31" s="47" t="s">
        <v>104</v>
      </c>
      <c r="C31" s="48"/>
      <c r="D31" s="75">
        <f>D32</f>
        <v>92800</v>
      </c>
      <c r="E31" s="47"/>
      <c r="F31" s="47"/>
      <c r="G31" s="47"/>
      <c r="H31" s="47"/>
      <c r="I31" s="76">
        <f>I32</f>
        <v>0</v>
      </c>
      <c r="J31" s="53">
        <f t="shared" si="5"/>
        <v>0</v>
      </c>
      <c r="K31" s="50"/>
      <c r="L31" s="51"/>
      <c r="M31" s="50"/>
    </row>
    <row r="32" spans="1:13" s="52" customFormat="1" ht="24" customHeight="1" x14ac:dyDescent="0.25">
      <c r="A32" s="137"/>
      <c r="B32" s="47" t="s">
        <v>90</v>
      </c>
      <c r="C32" s="48"/>
      <c r="D32" s="75">
        <f>D33</f>
        <v>92800</v>
      </c>
      <c r="E32" s="47"/>
      <c r="F32" s="47"/>
      <c r="G32" s="47"/>
      <c r="H32" s="47"/>
      <c r="I32" s="76">
        <f>I33</f>
        <v>0</v>
      </c>
      <c r="J32" s="53">
        <f t="shared" si="5"/>
        <v>0</v>
      </c>
      <c r="K32" s="50"/>
      <c r="L32" s="51"/>
      <c r="M32" s="50"/>
    </row>
    <row r="33" spans="1:17" s="45" customFormat="1" ht="93.75" customHeight="1" x14ac:dyDescent="0.25">
      <c r="A33" s="138"/>
      <c r="B33" s="77" t="s">
        <v>91</v>
      </c>
      <c r="C33" s="78" t="s">
        <v>146</v>
      </c>
      <c r="D33" s="60">
        <v>92800</v>
      </c>
      <c r="E33" s="77"/>
      <c r="F33" s="77"/>
      <c r="G33" s="77"/>
      <c r="H33" s="77"/>
      <c r="I33" s="79"/>
      <c r="J33" s="53">
        <f>I33*100/D33</f>
        <v>0</v>
      </c>
      <c r="K33" s="80"/>
      <c r="L33" s="43">
        <v>50300</v>
      </c>
      <c r="M33" s="44"/>
    </row>
    <row r="34" spans="1:17" s="120" customFormat="1" ht="44.25" customHeight="1" x14ac:dyDescent="0.25">
      <c r="A34" s="139">
        <v>3</v>
      </c>
      <c r="B34" s="121" t="s">
        <v>86</v>
      </c>
      <c r="C34" s="128" t="s">
        <v>162</v>
      </c>
      <c r="D34" s="129">
        <f>D35</f>
        <v>144250</v>
      </c>
      <c r="E34" s="129">
        <f t="shared" ref="E34:I34" si="9">E35</f>
        <v>0</v>
      </c>
      <c r="F34" s="129">
        <f t="shared" si="9"/>
        <v>0</v>
      </c>
      <c r="G34" s="129">
        <f t="shared" si="9"/>
        <v>0</v>
      </c>
      <c r="H34" s="129">
        <f t="shared" si="9"/>
        <v>0</v>
      </c>
      <c r="I34" s="129">
        <f t="shared" si="9"/>
        <v>57450</v>
      </c>
      <c r="J34" s="129">
        <f>J35</f>
        <v>39.82668977469671</v>
      </c>
      <c r="K34" s="130" t="s">
        <v>36</v>
      </c>
      <c r="L34" s="127"/>
      <c r="M34" s="124"/>
    </row>
    <row r="35" spans="1:17" s="42" customFormat="1" ht="18.899999999999999" customHeight="1" x14ac:dyDescent="0.35">
      <c r="A35" s="140"/>
      <c r="B35" s="82" t="s">
        <v>114</v>
      </c>
      <c r="C35" s="83"/>
      <c r="D35" s="84">
        <f>D36+D37+D38+D39+D40</f>
        <v>144250</v>
      </c>
      <c r="E35" s="84">
        <f t="shared" ref="E35:H35" si="10">E36+E37+E38+E39+E40</f>
        <v>0</v>
      </c>
      <c r="F35" s="84">
        <f t="shared" si="10"/>
        <v>0</v>
      </c>
      <c r="G35" s="84">
        <f t="shared" si="10"/>
        <v>0</v>
      </c>
      <c r="H35" s="84">
        <f t="shared" si="10"/>
        <v>0</v>
      </c>
      <c r="I35" s="84">
        <f>I36+I37+I38+I39+I40</f>
        <v>57450</v>
      </c>
      <c r="J35" s="53">
        <f t="shared" ref="J35:J40" si="11">I35*100/D35</f>
        <v>39.82668977469671</v>
      </c>
      <c r="K35" s="85"/>
      <c r="L35" s="68"/>
      <c r="M35" s="69"/>
    </row>
    <row r="36" spans="1:17" s="45" customFormat="1" ht="140.25" customHeight="1" x14ac:dyDescent="0.25">
      <c r="A36" s="140"/>
      <c r="B36" s="82" t="s">
        <v>127</v>
      </c>
      <c r="C36" s="63" t="s">
        <v>147</v>
      </c>
      <c r="D36" s="71">
        <v>7950</v>
      </c>
      <c r="E36" s="64"/>
      <c r="F36" s="64"/>
      <c r="G36" s="64"/>
      <c r="H36" s="64"/>
      <c r="I36" s="79">
        <v>7950</v>
      </c>
      <c r="J36" s="53">
        <f t="shared" si="11"/>
        <v>100</v>
      </c>
      <c r="K36" s="74"/>
      <c r="L36" s="60">
        <v>7200</v>
      </c>
      <c r="M36" s="61">
        <f t="shared" ref="M36:M49" si="12">L36/8</f>
        <v>900</v>
      </c>
    </row>
    <row r="37" spans="1:17" s="45" customFormat="1" ht="140.25" customHeight="1" x14ac:dyDescent="0.25">
      <c r="A37" s="140"/>
      <c r="B37" s="82" t="s">
        <v>128</v>
      </c>
      <c r="C37" s="55" t="s">
        <v>150</v>
      </c>
      <c r="D37" s="56">
        <v>19500</v>
      </c>
      <c r="E37" s="57"/>
      <c r="F37" s="57"/>
      <c r="G37" s="57"/>
      <c r="H37" s="57"/>
      <c r="I37" s="79">
        <v>19500</v>
      </c>
      <c r="J37" s="53">
        <f t="shared" si="11"/>
        <v>100</v>
      </c>
      <c r="K37" s="81"/>
      <c r="L37" s="60"/>
      <c r="M37" s="61"/>
    </row>
    <row r="38" spans="1:17" s="45" customFormat="1" ht="70.5" customHeight="1" x14ac:dyDescent="0.25">
      <c r="A38" s="140"/>
      <c r="B38" s="82" t="s">
        <v>129</v>
      </c>
      <c r="C38" s="63" t="s">
        <v>150</v>
      </c>
      <c r="D38" s="71">
        <v>60000</v>
      </c>
      <c r="E38" s="64"/>
      <c r="F38" s="64"/>
      <c r="G38" s="64"/>
      <c r="H38" s="64"/>
      <c r="I38" s="79">
        <v>20000</v>
      </c>
      <c r="J38" s="53">
        <f t="shared" si="11"/>
        <v>33.333333333333336</v>
      </c>
      <c r="K38" s="74"/>
      <c r="L38" s="60">
        <v>7000</v>
      </c>
      <c r="M38" s="61">
        <f t="shared" ref="M38" si="13">L38/8</f>
        <v>875</v>
      </c>
    </row>
    <row r="39" spans="1:17" s="45" customFormat="1" ht="70.5" customHeight="1" x14ac:dyDescent="0.25">
      <c r="A39" s="140"/>
      <c r="B39" s="82" t="s">
        <v>130</v>
      </c>
      <c r="C39" s="63" t="s">
        <v>153</v>
      </c>
      <c r="D39" s="71">
        <v>10000</v>
      </c>
      <c r="E39" s="64"/>
      <c r="F39" s="64"/>
      <c r="G39" s="64"/>
      <c r="H39" s="64"/>
      <c r="I39" s="79">
        <v>10000</v>
      </c>
      <c r="J39" s="53">
        <f t="shared" si="11"/>
        <v>100</v>
      </c>
      <c r="K39" s="74"/>
      <c r="L39" s="60"/>
      <c r="M39" s="61"/>
    </row>
    <row r="40" spans="1:17" s="45" customFormat="1" ht="70.5" customHeight="1" x14ac:dyDescent="0.25">
      <c r="A40" s="141"/>
      <c r="B40" s="82" t="s">
        <v>131</v>
      </c>
      <c r="C40" s="63" t="s">
        <v>153</v>
      </c>
      <c r="D40" s="71">
        <v>46800</v>
      </c>
      <c r="E40" s="64"/>
      <c r="F40" s="64"/>
      <c r="G40" s="64"/>
      <c r="H40" s="64"/>
      <c r="I40" s="79">
        <v>0</v>
      </c>
      <c r="J40" s="53">
        <f t="shared" si="11"/>
        <v>0</v>
      </c>
      <c r="K40" s="74"/>
      <c r="L40" s="60"/>
      <c r="M40" s="61"/>
    </row>
    <row r="41" spans="1:17" s="30" customFormat="1" ht="79.5" customHeight="1" x14ac:dyDescent="0.25">
      <c r="A41" s="147">
        <v>4</v>
      </c>
      <c r="B41" s="37" t="s">
        <v>107</v>
      </c>
      <c r="C41" s="28" t="s">
        <v>138</v>
      </c>
      <c r="D41" s="35">
        <v>2140</v>
      </c>
      <c r="E41" s="34"/>
      <c r="F41" s="34"/>
      <c r="G41" s="34"/>
      <c r="H41" s="34"/>
      <c r="I41" s="38">
        <f>I42</f>
        <v>2140</v>
      </c>
      <c r="J41" s="31">
        <f t="shared" si="5"/>
        <v>100</v>
      </c>
      <c r="K41" s="36" t="s">
        <v>36</v>
      </c>
      <c r="L41" s="27"/>
      <c r="M41" s="32"/>
      <c r="Q41" s="39"/>
    </row>
    <row r="42" spans="1:17" s="45" customFormat="1" ht="46.5" customHeight="1" x14ac:dyDescent="0.25">
      <c r="A42" s="140"/>
      <c r="B42" s="82" t="s">
        <v>108</v>
      </c>
      <c r="C42" s="63"/>
      <c r="D42" s="71">
        <v>2140</v>
      </c>
      <c r="E42" s="64"/>
      <c r="F42" s="64"/>
      <c r="G42" s="64"/>
      <c r="H42" s="64"/>
      <c r="I42" s="86">
        <f>I43</f>
        <v>2140</v>
      </c>
      <c r="J42" s="53">
        <f t="shared" si="5"/>
        <v>100</v>
      </c>
      <c r="K42" s="74"/>
      <c r="L42" s="60"/>
      <c r="M42" s="61"/>
      <c r="Q42" s="87"/>
    </row>
    <row r="43" spans="1:17" s="45" customFormat="1" ht="21.75" customHeight="1" x14ac:dyDescent="0.25">
      <c r="A43" s="140"/>
      <c r="B43" s="82" t="s">
        <v>109</v>
      </c>
      <c r="C43" s="63"/>
      <c r="D43" s="71">
        <v>2140</v>
      </c>
      <c r="E43" s="64"/>
      <c r="F43" s="64"/>
      <c r="G43" s="64"/>
      <c r="H43" s="64"/>
      <c r="I43" s="86">
        <f>I44</f>
        <v>2140</v>
      </c>
      <c r="J43" s="53">
        <f>I43*100/D43</f>
        <v>100</v>
      </c>
      <c r="K43" s="74"/>
      <c r="L43" s="60"/>
      <c r="M43" s="61"/>
      <c r="Q43" s="87"/>
    </row>
    <row r="44" spans="1:17" s="45" customFormat="1" ht="58.5" customHeight="1" x14ac:dyDescent="0.25">
      <c r="A44" s="141"/>
      <c r="B44" s="82" t="s">
        <v>110</v>
      </c>
      <c r="C44" s="63" t="s">
        <v>150</v>
      </c>
      <c r="D44" s="71">
        <v>2140</v>
      </c>
      <c r="E44" s="64"/>
      <c r="F44" s="64"/>
      <c r="G44" s="64"/>
      <c r="H44" s="64"/>
      <c r="I44" s="79">
        <v>2140</v>
      </c>
      <c r="J44" s="53">
        <f t="shared" si="5"/>
        <v>100</v>
      </c>
      <c r="K44" s="74"/>
      <c r="L44" s="60">
        <v>2140</v>
      </c>
      <c r="M44" s="61">
        <f t="shared" si="12"/>
        <v>267.5</v>
      </c>
      <c r="Q44" s="88"/>
    </row>
    <row r="45" spans="1:17" s="30" customFormat="1" ht="42.75" customHeight="1" x14ac:dyDescent="0.25">
      <c r="A45" s="147">
        <v>5</v>
      </c>
      <c r="B45" s="33" t="s">
        <v>86</v>
      </c>
      <c r="C45" s="29" t="s">
        <v>163</v>
      </c>
      <c r="D45" s="35">
        <f>D46</f>
        <v>0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0</v>
      </c>
      <c r="J45" s="35">
        <v>0</v>
      </c>
      <c r="K45" s="36" t="s">
        <v>36</v>
      </c>
      <c r="L45" s="27"/>
      <c r="M45" s="32">
        <f t="shared" ref="M45" si="15">L45/8</f>
        <v>0</v>
      </c>
      <c r="Q45" s="39"/>
    </row>
    <row r="46" spans="1:17" s="45" customFormat="1" ht="24.75" customHeight="1" x14ac:dyDescent="0.25">
      <c r="A46" s="140"/>
      <c r="B46" s="82" t="s">
        <v>114</v>
      </c>
      <c r="C46" s="63"/>
      <c r="D46" s="71">
        <f>D47</f>
        <v>0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f t="shared" si="16"/>
        <v>0</v>
      </c>
      <c r="J46" s="71">
        <v>0</v>
      </c>
      <c r="K46" s="74"/>
      <c r="L46" s="60"/>
      <c r="M46" s="61"/>
      <c r="Q46" s="87"/>
    </row>
    <row r="47" spans="1:17" s="45" customFormat="1" ht="24.75" customHeight="1" x14ac:dyDescent="0.25">
      <c r="A47" s="140"/>
      <c r="B47" s="82" t="s">
        <v>90</v>
      </c>
      <c r="C47" s="63"/>
      <c r="D47" s="71">
        <f>D48+D49</f>
        <v>0</v>
      </c>
      <c r="E47" s="71">
        <f t="shared" ref="E47:H47" si="17">E48+E49</f>
        <v>0</v>
      </c>
      <c r="F47" s="71">
        <f t="shared" si="17"/>
        <v>0</v>
      </c>
      <c r="G47" s="71">
        <f t="shared" si="17"/>
        <v>0</v>
      </c>
      <c r="H47" s="71">
        <f t="shared" si="17"/>
        <v>0</v>
      </c>
      <c r="I47" s="71">
        <f>I48+I49</f>
        <v>0</v>
      </c>
      <c r="J47" s="53">
        <v>0</v>
      </c>
      <c r="K47" s="74"/>
      <c r="L47" s="60"/>
      <c r="M47" s="61"/>
      <c r="Q47" s="87"/>
    </row>
    <row r="48" spans="1:17" s="45" customFormat="1" ht="42" customHeight="1" x14ac:dyDescent="0.25">
      <c r="A48" s="140"/>
      <c r="B48" s="82" t="s">
        <v>115</v>
      </c>
      <c r="C48" s="134" t="s">
        <v>163</v>
      </c>
      <c r="D48" s="71">
        <v>0</v>
      </c>
      <c r="E48" s="64"/>
      <c r="F48" s="64"/>
      <c r="G48" s="64"/>
      <c r="H48" s="64"/>
      <c r="I48" s="79">
        <v>0</v>
      </c>
      <c r="J48" s="53">
        <v>0</v>
      </c>
      <c r="K48" s="74"/>
      <c r="L48" s="60"/>
      <c r="M48" s="61"/>
      <c r="Q48" s="87"/>
    </row>
    <row r="49" spans="1:18" s="45" customFormat="1" ht="42" customHeight="1" x14ac:dyDescent="0.25">
      <c r="A49" s="141"/>
      <c r="B49" s="82" t="s">
        <v>116</v>
      </c>
      <c r="C49" s="134" t="s">
        <v>163</v>
      </c>
      <c r="D49" s="71">
        <v>0</v>
      </c>
      <c r="E49" s="64"/>
      <c r="F49" s="64"/>
      <c r="G49" s="64"/>
      <c r="H49" s="64"/>
      <c r="I49" s="79"/>
      <c r="J49" s="53">
        <v>0</v>
      </c>
      <c r="K49" s="74"/>
      <c r="L49" s="60">
        <v>139520</v>
      </c>
      <c r="M49" s="61">
        <f t="shared" si="12"/>
        <v>17440</v>
      </c>
      <c r="Q49" s="87"/>
    </row>
    <row r="50" spans="1:18" s="30" customFormat="1" ht="39" customHeight="1" x14ac:dyDescent="0.25">
      <c r="A50" s="147">
        <v>6</v>
      </c>
      <c r="B50" s="37" t="s">
        <v>107</v>
      </c>
      <c r="C50" s="29" t="s">
        <v>164</v>
      </c>
      <c r="D50" s="35">
        <f>D51</f>
        <v>31200</v>
      </c>
      <c r="E50" s="35">
        <f t="shared" ref="E50:H50" si="18">E51</f>
        <v>0</v>
      </c>
      <c r="F50" s="35">
        <f t="shared" si="18"/>
        <v>0</v>
      </c>
      <c r="G50" s="35">
        <f t="shared" si="18"/>
        <v>0</v>
      </c>
      <c r="H50" s="35">
        <f t="shared" si="18"/>
        <v>0</v>
      </c>
      <c r="I50" s="35">
        <f>I51</f>
        <v>31200</v>
      </c>
      <c r="J50" s="35">
        <f>J51</f>
        <v>100</v>
      </c>
      <c r="K50" s="36" t="s">
        <v>36</v>
      </c>
      <c r="L50" s="27"/>
      <c r="M50" s="32"/>
      <c r="Q50" s="39"/>
    </row>
    <row r="51" spans="1:18" s="45" customFormat="1" ht="39" customHeight="1" x14ac:dyDescent="0.25">
      <c r="A51" s="140"/>
      <c r="B51" s="82" t="s">
        <v>108</v>
      </c>
      <c r="C51" s="63"/>
      <c r="D51" s="71">
        <f>D52</f>
        <v>31200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31200</v>
      </c>
      <c r="J51" s="71">
        <f>J52</f>
        <v>100</v>
      </c>
      <c r="K51" s="74"/>
      <c r="L51" s="60"/>
      <c r="M51" s="61"/>
      <c r="Q51" s="87"/>
    </row>
    <row r="52" spans="1:18" s="45" customFormat="1" ht="21.75" customHeight="1" x14ac:dyDescent="0.25">
      <c r="A52" s="140"/>
      <c r="B52" s="82" t="s">
        <v>109</v>
      </c>
      <c r="C52" s="63"/>
      <c r="D52" s="71">
        <f>D53</f>
        <v>31200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31200</v>
      </c>
      <c r="J52" s="53">
        <f>I52*100/D52</f>
        <v>100</v>
      </c>
      <c r="K52" s="74"/>
      <c r="L52" s="60"/>
      <c r="M52" s="61"/>
      <c r="Q52" s="87"/>
    </row>
    <row r="53" spans="1:18" s="45" customFormat="1" ht="155.25" customHeight="1" x14ac:dyDescent="0.25">
      <c r="A53" s="141"/>
      <c r="B53" s="82" t="s">
        <v>149</v>
      </c>
      <c r="C53" s="63" t="s">
        <v>148</v>
      </c>
      <c r="D53" s="71">
        <v>31200</v>
      </c>
      <c r="E53" s="64"/>
      <c r="F53" s="64"/>
      <c r="G53" s="64"/>
      <c r="H53" s="64"/>
      <c r="I53" s="79">
        <v>31200</v>
      </c>
      <c r="J53" s="53">
        <f>I53*100/D53</f>
        <v>100</v>
      </c>
      <c r="K53" s="74"/>
      <c r="L53" s="60">
        <v>39000</v>
      </c>
      <c r="M53" s="61">
        <f t="shared" si="7"/>
        <v>4875</v>
      </c>
      <c r="Q53" s="89"/>
    </row>
    <row r="54" spans="1:18" s="120" customFormat="1" ht="38.25" customHeight="1" x14ac:dyDescent="0.25">
      <c r="A54" s="136">
        <v>7</v>
      </c>
      <c r="B54" s="131" t="s">
        <v>112</v>
      </c>
      <c r="C54" s="115" t="s">
        <v>152</v>
      </c>
      <c r="D54" s="122">
        <v>47000</v>
      </c>
      <c r="E54" s="123"/>
      <c r="F54" s="123"/>
      <c r="G54" s="123"/>
      <c r="H54" s="123"/>
      <c r="I54" s="132">
        <f>I55</f>
        <v>28000</v>
      </c>
      <c r="J54" s="125">
        <f t="shared" si="5"/>
        <v>59.574468085106382</v>
      </c>
      <c r="K54" s="126" t="s">
        <v>36</v>
      </c>
      <c r="L54" s="127">
        <v>38000</v>
      </c>
      <c r="M54" s="124">
        <f t="shared" si="7"/>
        <v>4750</v>
      </c>
      <c r="R54" s="133" t="s">
        <v>87</v>
      </c>
    </row>
    <row r="55" spans="1:18" s="52" customFormat="1" ht="24" customHeight="1" x14ac:dyDescent="0.25">
      <c r="A55" s="137"/>
      <c r="B55" s="47" t="s">
        <v>113</v>
      </c>
      <c r="C55" s="48"/>
      <c r="D55" s="75">
        <v>47000</v>
      </c>
      <c r="E55" s="47"/>
      <c r="F55" s="47"/>
      <c r="G55" s="47"/>
      <c r="H55" s="47"/>
      <c r="I55" s="75">
        <f>I56</f>
        <v>28000</v>
      </c>
      <c r="J55" s="53">
        <f t="shared" si="5"/>
        <v>59.574468085106382</v>
      </c>
      <c r="K55" s="50"/>
      <c r="L55" s="51"/>
      <c r="M55" s="50"/>
    </row>
    <row r="56" spans="1:18" s="52" customFormat="1" ht="24" customHeight="1" x14ac:dyDescent="0.25">
      <c r="A56" s="137"/>
      <c r="B56" s="47" t="s">
        <v>109</v>
      </c>
      <c r="C56" s="48"/>
      <c r="D56" s="75">
        <v>47000</v>
      </c>
      <c r="E56" s="47"/>
      <c r="F56" s="47"/>
      <c r="G56" s="47"/>
      <c r="H56" s="47"/>
      <c r="I56" s="75">
        <f>I57</f>
        <v>28000</v>
      </c>
      <c r="J56" s="53">
        <f>I56*100/D56</f>
        <v>59.574468085106382</v>
      </c>
      <c r="K56" s="50"/>
      <c r="L56" s="51"/>
      <c r="M56" s="50"/>
    </row>
    <row r="57" spans="1:18" s="45" customFormat="1" ht="75.75" customHeight="1" x14ac:dyDescent="0.25">
      <c r="A57" s="138"/>
      <c r="B57" s="78" t="s">
        <v>111</v>
      </c>
      <c r="C57" s="78" t="s">
        <v>151</v>
      </c>
      <c r="D57" s="60">
        <v>47000</v>
      </c>
      <c r="E57" s="77"/>
      <c r="F57" s="77"/>
      <c r="G57" s="77"/>
      <c r="H57" s="77"/>
      <c r="I57" s="79">
        <v>28000</v>
      </c>
      <c r="J57" s="53">
        <f>I57*100/D57</f>
        <v>59.574468085106382</v>
      </c>
      <c r="K57" s="80"/>
      <c r="L57" s="43">
        <v>38000</v>
      </c>
      <c r="M57" s="44"/>
    </row>
    <row r="58" spans="1:18" s="100" customFormat="1" ht="33.75" customHeight="1" x14ac:dyDescent="0.35">
      <c r="A58" s="142" t="s">
        <v>124</v>
      </c>
      <c r="B58" s="143"/>
      <c r="C58" s="144"/>
      <c r="D58" s="108">
        <f>D9+D30+D34+D41+D45+D50+D54</f>
        <v>3059990</v>
      </c>
      <c r="E58" s="108">
        <f t="shared" ref="E58:H58" si="21">E9+E30+E34+E41+E45+E50+E54</f>
        <v>0</v>
      </c>
      <c r="F58" s="108">
        <f t="shared" si="21"/>
        <v>0</v>
      </c>
      <c r="G58" s="108">
        <f t="shared" si="21"/>
        <v>0</v>
      </c>
      <c r="H58" s="108">
        <f t="shared" si="21"/>
        <v>0</v>
      </c>
      <c r="I58" s="108">
        <f>I9+I30+I34+I41+I45+I50+I54</f>
        <v>1358609.41</v>
      </c>
      <c r="J58" s="109">
        <f>I58*100/D58</f>
        <v>44.399145422043865</v>
      </c>
      <c r="K58" s="110"/>
      <c r="L58" s="111"/>
      <c r="M58" s="112"/>
    </row>
    <row r="59" spans="1:18" ht="15.75" customHeight="1" x14ac:dyDescent="0.4">
      <c r="A59" s="90"/>
      <c r="B59" s="90"/>
      <c r="C59" s="90"/>
      <c r="D59" s="90"/>
      <c r="E59" s="90"/>
      <c r="F59" s="90"/>
      <c r="G59" s="90"/>
      <c r="H59" s="90"/>
      <c r="I59" s="90"/>
      <c r="J59" s="91"/>
      <c r="K59" s="90"/>
    </row>
    <row r="60" spans="1:18" s="93" customFormat="1" ht="21" x14ac:dyDescent="0.4">
      <c r="C60" s="94" t="s">
        <v>117</v>
      </c>
      <c r="D60" s="135" t="s">
        <v>166</v>
      </c>
      <c r="G60" s="145" t="s">
        <v>118</v>
      </c>
      <c r="H60" s="145"/>
      <c r="J60" s="95"/>
      <c r="K60" s="94"/>
    </row>
    <row r="61" spans="1:18" s="93" customFormat="1" ht="21" x14ac:dyDescent="0.4">
      <c r="J61" s="95"/>
      <c r="K61" s="94"/>
    </row>
    <row r="62" spans="1:18" s="93" customFormat="1" ht="21" x14ac:dyDescent="0.4">
      <c r="C62" s="93" t="s">
        <v>165</v>
      </c>
      <c r="D62" s="96" t="s">
        <v>119</v>
      </c>
      <c r="G62" s="146" t="s">
        <v>119</v>
      </c>
      <c r="H62" s="146"/>
      <c r="I62" s="93" t="s">
        <v>159</v>
      </c>
      <c r="J62" s="95"/>
      <c r="K62" s="94"/>
    </row>
    <row r="63" spans="1:18" s="93" customFormat="1" ht="21" x14ac:dyDescent="0.4">
      <c r="C63" s="94" t="s">
        <v>156</v>
      </c>
      <c r="I63" s="94" t="s">
        <v>160</v>
      </c>
      <c r="J63" s="97"/>
      <c r="K63" s="94"/>
    </row>
    <row r="64" spans="1:18" s="93" customFormat="1" ht="21" x14ac:dyDescent="0.4">
      <c r="C64" s="94" t="s">
        <v>157</v>
      </c>
      <c r="I64" s="94" t="s">
        <v>158</v>
      </c>
      <c r="J64" s="97"/>
      <c r="K64" s="94"/>
    </row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85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21" customHeight="1" x14ac:dyDescent="0.4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21" customHeight="1" x14ac:dyDescent="0.4">
      <c r="A3" s="185" t="s">
        <v>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20.25" customHeight="1" x14ac:dyDescent="0.4">
      <c r="A4" s="187" t="s">
        <v>81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ht="23.25" customHeight="1" x14ac:dyDescent="0.4">
      <c r="A5" s="197" t="s">
        <v>3</v>
      </c>
      <c r="B5" s="194" t="s">
        <v>4</v>
      </c>
      <c r="C5" s="194" t="s">
        <v>5</v>
      </c>
      <c r="D5" s="191" t="s">
        <v>6</v>
      </c>
      <c r="E5" s="192"/>
      <c r="F5" s="192"/>
      <c r="G5" s="192"/>
      <c r="H5" s="193"/>
      <c r="I5" s="194" t="s">
        <v>7</v>
      </c>
      <c r="J5" s="194" t="s">
        <v>8</v>
      </c>
    </row>
    <row r="6" spans="1:10" ht="21" x14ac:dyDescent="0.4">
      <c r="A6" s="195"/>
      <c r="B6" s="195"/>
      <c r="C6" s="195"/>
      <c r="D6" s="183" t="s">
        <v>9</v>
      </c>
      <c r="E6" s="196" t="s">
        <v>10</v>
      </c>
      <c r="F6" s="183" t="s">
        <v>11</v>
      </c>
      <c r="G6" s="183" t="s">
        <v>12</v>
      </c>
      <c r="H6" s="183" t="s">
        <v>13</v>
      </c>
      <c r="I6" s="195"/>
      <c r="J6" s="195"/>
    </row>
    <row r="7" spans="1:10" ht="27.75" customHeight="1" x14ac:dyDescent="0.4">
      <c r="A7" s="184"/>
      <c r="B7" s="184"/>
      <c r="C7" s="184"/>
      <c r="D7" s="184"/>
      <c r="E7" s="184"/>
      <c r="F7" s="184"/>
      <c r="G7" s="184"/>
      <c r="H7" s="184"/>
      <c r="I7" s="184"/>
      <c r="J7" s="184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85"/>
      <c r="B41" s="186"/>
      <c r="C41" s="186"/>
      <c r="D41" s="186"/>
      <c r="E41" s="186"/>
      <c r="F41" s="186"/>
      <c r="G41" s="186"/>
      <c r="H41" s="186"/>
      <c r="I41" s="186"/>
      <c r="J41" s="186"/>
    </row>
    <row r="42" spans="1:10" ht="18.75" customHeight="1" x14ac:dyDescent="0.4">
      <c r="A42" s="185" t="s">
        <v>28</v>
      </c>
      <c r="B42" s="186"/>
      <c r="C42" s="186"/>
      <c r="D42" s="186"/>
      <c r="E42" s="186"/>
      <c r="F42" s="186"/>
      <c r="G42" s="186"/>
      <c r="H42" s="186"/>
      <c r="I42" s="186"/>
      <c r="J42" s="186"/>
    </row>
    <row r="43" spans="1:10" ht="18" customHeight="1" x14ac:dyDescent="0.4">
      <c r="A43" s="185" t="s">
        <v>29</v>
      </c>
      <c r="B43" s="186"/>
      <c r="C43" s="186"/>
      <c r="D43" s="186"/>
      <c r="E43" s="186"/>
      <c r="F43" s="186"/>
      <c r="G43" s="186"/>
      <c r="H43" s="186"/>
      <c r="I43" s="186"/>
      <c r="J43" s="186"/>
    </row>
    <row r="44" spans="1:10" ht="20.25" customHeight="1" x14ac:dyDescent="0.4">
      <c r="A44" s="187" t="s">
        <v>82</v>
      </c>
      <c r="B44" s="188"/>
      <c r="C44" s="188"/>
      <c r="D44" s="188"/>
      <c r="E44" s="188"/>
      <c r="F44" s="188"/>
      <c r="G44" s="188"/>
      <c r="H44" s="188"/>
      <c r="I44" s="188"/>
      <c r="J44" s="188"/>
    </row>
    <row r="45" spans="1:10" ht="14.25" customHeight="1" x14ac:dyDescent="0.4">
      <c r="A45" s="183" t="s">
        <v>3</v>
      </c>
      <c r="B45" s="183" t="s">
        <v>4</v>
      </c>
      <c r="C45" s="179" t="s">
        <v>30</v>
      </c>
      <c r="D45" s="180"/>
      <c r="E45" s="179" t="s">
        <v>31</v>
      </c>
      <c r="F45" s="180"/>
      <c r="G45" s="179" t="s">
        <v>32</v>
      </c>
      <c r="H45" s="180"/>
      <c r="I45" s="183" t="s">
        <v>33</v>
      </c>
      <c r="J45" s="189" t="s">
        <v>34</v>
      </c>
    </row>
    <row r="46" spans="1:10" ht="31.5" customHeight="1" x14ac:dyDescent="0.4">
      <c r="A46" s="184"/>
      <c r="B46" s="184"/>
      <c r="C46" s="181"/>
      <c r="D46" s="182"/>
      <c r="E46" s="181"/>
      <c r="F46" s="182"/>
      <c r="G46" s="181"/>
      <c r="H46" s="182"/>
      <c r="I46" s="184"/>
      <c r="J46" s="190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78" t="s">
        <v>35</v>
      </c>
      <c r="D47" s="177"/>
      <c r="E47" s="176">
        <f>รายงานการใช้จ่าย!D6</f>
        <v>742400</v>
      </c>
      <c r="F47" s="177"/>
      <c r="G47" s="176">
        <f>รายงานการใช้จ่าย!M6</f>
        <v>0</v>
      </c>
      <c r="H47" s="177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78" t="s">
        <v>37</v>
      </c>
      <c r="D48" s="177"/>
      <c r="E48" s="176">
        <f>รายงานการใช้จ่าย!D7</f>
        <v>91500</v>
      </c>
      <c r="F48" s="177"/>
      <c r="G48" s="176">
        <f>รายงานการใช้จ่าย!M7</f>
        <v>0</v>
      </c>
      <c r="H48" s="177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78" t="s">
        <v>37</v>
      </c>
      <c r="D49" s="177"/>
      <c r="E49" s="176">
        <f>รายงานการใช้จ่าย!D8</f>
        <v>600</v>
      </c>
      <c r="F49" s="177"/>
      <c r="G49" s="176">
        <f>รายงานการใช้จ่าย!M8</f>
        <v>0</v>
      </c>
      <c r="H49" s="177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78" t="s">
        <v>37</v>
      </c>
      <c r="D50" s="177"/>
      <c r="E50" s="176">
        <f>รายงานการใช้จ่าย!D9</f>
        <v>19100</v>
      </c>
      <c r="F50" s="177"/>
      <c r="G50" s="176">
        <f>รายงานการใช้จ่าย!M9</f>
        <v>5400</v>
      </c>
      <c r="H50" s="17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8" t="s">
        <v>37</v>
      </c>
      <c r="D51" s="177"/>
      <c r="E51" s="176">
        <f>รายงานการใช้จ่าย!D10</f>
        <v>115700</v>
      </c>
      <c r="F51" s="177"/>
      <c r="G51" s="176">
        <f>รายงานการใช้จ่าย!M10</f>
        <v>0</v>
      </c>
      <c r="H51" s="177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78" t="s">
        <v>37</v>
      </c>
      <c r="D52" s="177"/>
      <c r="E52" s="176">
        <f>รายงานการใช้จ่าย!D11</f>
        <v>111900</v>
      </c>
      <c r="F52" s="177"/>
      <c r="G52" s="176">
        <f>รายงานการใช้จ่าย!M11</f>
        <v>0</v>
      </c>
      <c r="H52" s="177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78" t="s">
        <v>37</v>
      </c>
      <c r="D53" s="177"/>
      <c r="E53" s="176">
        <f>รายงานการใช้จ่าย!D12</f>
        <v>16100</v>
      </c>
      <c r="F53" s="177"/>
      <c r="G53" s="176">
        <f>รายงานการใช้จ่าย!M12</f>
        <v>0</v>
      </c>
      <c r="H53" s="177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78" t="s">
        <v>37</v>
      </c>
      <c r="D54" s="177"/>
      <c r="E54" s="176">
        <f>รายงานการใช้จ่าย!D13</f>
        <v>19300</v>
      </c>
      <c r="F54" s="177"/>
      <c r="G54" s="176">
        <f>รายงานการใช้จ่าย!M13</f>
        <v>0</v>
      </c>
      <c r="H54" s="177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8" t="s">
        <v>37</v>
      </c>
      <c r="D55" s="177"/>
      <c r="E55" s="176">
        <f>รายงานการใช้จ่าย!D14</f>
        <v>5100</v>
      </c>
      <c r="F55" s="177"/>
      <c r="G55" s="176">
        <f>รายงานการใช้จ่าย!M14</f>
        <v>0</v>
      </c>
      <c r="H55" s="177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78" t="s">
        <v>37</v>
      </c>
      <c r="D56" s="177"/>
      <c r="E56" s="176">
        <f>รายงานการใช้จ่าย!D15</f>
        <v>14000</v>
      </c>
      <c r="F56" s="177"/>
      <c r="G56" s="176">
        <f>รายงานการใช้จ่าย!M15</f>
        <v>0</v>
      </c>
      <c r="H56" s="177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8" t="s">
        <v>37</v>
      </c>
      <c r="D57" s="177"/>
      <c r="E57" s="176">
        <f>รายงานการใช้จ่าย!D16</f>
        <v>1097300</v>
      </c>
      <c r="F57" s="177"/>
      <c r="G57" s="176">
        <f>รายงานการใช้จ่าย!M16</f>
        <v>450742.20000000007</v>
      </c>
      <c r="H57" s="17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78" t="s">
        <v>37</v>
      </c>
      <c r="D58" s="177"/>
      <c r="E58" s="176">
        <f>รายงานการใช้จ่าย!D17</f>
        <v>10000</v>
      </c>
      <c r="F58" s="177"/>
      <c r="G58" s="176">
        <f>รายงานการใช้จ่าย!M17</f>
        <v>0</v>
      </c>
      <c r="H58" s="177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78" t="s">
        <v>37</v>
      </c>
      <c r="D59" s="177"/>
      <c r="E59" s="176">
        <f>รายงานการใช้จ่าย!D18</f>
        <v>76900</v>
      </c>
      <c r="F59" s="177"/>
      <c r="G59" s="176">
        <f>รายงานการใช้จ่าย!M18</f>
        <v>88575</v>
      </c>
      <c r="H59" s="17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8" t="s">
        <v>37</v>
      </c>
      <c r="D60" s="177"/>
      <c r="E60" s="176">
        <f>รายงานการใช้จ่าย!D19</f>
        <v>2339900</v>
      </c>
      <c r="F60" s="177"/>
      <c r="G60" s="176">
        <f>รายงานการใช้จ่าย!M19</f>
        <v>0</v>
      </c>
      <c r="H60" s="177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78" t="s">
        <v>37</v>
      </c>
      <c r="D61" s="177"/>
      <c r="E61" s="176">
        <f>รายงานการใช้จ่าย!D20</f>
        <v>104000</v>
      </c>
      <c r="F61" s="177"/>
      <c r="G61" s="198"/>
      <c r="H61" s="17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78" t="s">
        <v>37</v>
      </c>
      <c r="D62" s="177"/>
      <c r="E62" s="176">
        <f>รายงานการใช้จ่าย!D21</f>
        <v>0</v>
      </c>
      <c r="F62" s="177"/>
      <c r="G62" s="176">
        <f>รายงานการใช้จ่าย!M21</f>
        <v>445182.80000000005</v>
      </c>
      <c r="H62" s="177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78" t="s">
        <v>37</v>
      </c>
      <c r="D63" s="177"/>
      <c r="E63" s="176">
        <f>รายงานการใช้จ่าย!D22</f>
        <v>0</v>
      </c>
      <c r="F63" s="177"/>
      <c r="G63" s="176">
        <f>รายงานการใช้จ่าย!M22</f>
        <v>4888.8599999999997</v>
      </c>
      <c r="H63" s="177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78" t="s">
        <v>37</v>
      </c>
      <c r="D64" s="177"/>
      <c r="E64" s="176">
        <f>รายงานการใช้จ่าย!D23</f>
        <v>0</v>
      </c>
      <c r="F64" s="177"/>
      <c r="G64" s="176">
        <f>รายงานการใช้จ่าย!M23</f>
        <v>5346.78</v>
      </c>
      <c r="H64" s="177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8" t="s">
        <v>37</v>
      </c>
      <c r="D65" s="177"/>
      <c r="E65" s="176">
        <f>รายงานการใช้จ่าย!D24</f>
        <v>0</v>
      </c>
      <c r="F65" s="177"/>
      <c r="G65" s="176">
        <f>รายงานการใช้จ่าย!M24</f>
        <v>6148.75</v>
      </c>
      <c r="H65" s="177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78" t="s">
        <v>37</v>
      </c>
      <c r="D66" s="177"/>
      <c r="E66" s="176">
        <f>รายงานการใช้จ่าย!D25</f>
        <v>0</v>
      </c>
      <c r="F66" s="177"/>
      <c r="G66" s="176">
        <f>รายงานการใช้จ่าย!M25</f>
        <v>36454</v>
      </c>
      <c r="H66" s="177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8" t="s">
        <v>37</v>
      </c>
      <c r="D67" s="177"/>
      <c r="E67" s="176">
        <f>รายงานการใช้จ่าย!D26</f>
        <v>86000</v>
      </c>
      <c r="F67" s="177"/>
      <c r="G67" s="176">
        <f>รายงานการใช้จ่าย!M26</f>
        <v>0</v>
      </c>
      <c r="H67" s="177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78" t="s">
        <v>37</v>
      </c>
      <c r="D68" s="177"/>
      <c r="E68" s="176">
        <f>รายงานการใช้จ่าย!D27</f>
        <v>240000</v>
      </c>
      <c r="F68" s="177"/>
      <c r="G68" s="176">
        <f>รายงานการใช้จ่าย!M27</f>
        <v>240000</v>
      </c>
      <c r="H68" s="177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78" t="s">
        <v>37</v>
      </c>
      <c r="D69" s="177"/>
      <c r="E69" s="176">
        <f>รายงานการใช้จ่าย!D28</f>
        <v>240000</v>
      </c>
      <c r="F69" s="177"/>
      <c r="G69" s="176">
        <f>รายงานการใช้จ่าย!M28</f>
        <v>240000</v>
      </c>
      <c r="H69" s="177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8" t="s">
        <v>37</v>
      </c>
      <c r="D70" s="177"/>
      <c r="E70" s="176">
        <f>รายงานการใช้จ่าย!D29</f>
        <v>7585</v>
      </c>
      <c r="F70" s="177"/>
      <c r="G70" s="176">
        <f>รายงานการใช้จ่าย!M29</f>
        <v>3360</v>
      </c>
      <c r="H70" s="17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8" t="s">
        <v>37</v>
      </c>
      <c r="D71" s="177"/>
      <c r="E71" s="176">
        <f>รายงานการใช้จ่าย!D30</f>
        <v>29320</v>
      </c>
      <c r="F71" s="177"/>
      <c r="G71" s="176">
        <f>รายงานการใช้จ่าย!M30</f>
        <v>10080</v>
      </c>
      <c r="H71" s="17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8" t="s">
        <v>37</v>
      </c>
      <c r="D72" s="177"/>
      <c r="E72" s="176">
        <f>รายงานการใช้จ่าย!D31</f>
        <v>323500</v>
      </c>
      <c r="F72" s="177"/>
      <c r="G72" s="176">
        <f>รายงานการใช้จ่าย!M31</f>
        <v>0</v>
      </c>
      <c r="H72" s="177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8" t="s">
        <v>37</v>
      </c>
      <c r="D73" s="177"/>
      <c r="E73" s="176">
        <f>รายงานการใช้จ่าย!D32</f>
        <v>86000</v>
      </c>
      <c r="F73" s="177"/>
      <c r="G73" s="176">
        <f>รายงานการใช้จ่าย!M32</f>
        <v>0</v>
      </c>
      <c r="H73" s="177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78" t="s">
        <v>37</v>
      </c>
      <c r="D74" s="177"/>
      <c r="E74" s="176">
        <f>รายงานการใช้จ่าย!D33</f>
        <v>36000</v>
      </c>
      <c r="F74" s="177"/>
      <c r="G74" s="176">
        <f>รายงานการใช้จ่าย!M33</f>
        <v>12000</v>
      </c>
      <c r="H74" s="17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78" t="s">
        <v>37</v>
      </c>
      <c r="D75" s="177"/>
      <c r="E75" s="176">
        <f>รายงานการใช้จ่าย!D34</f>
        <v>10000</v>
      </c>
      <c r="F75" s="177"/>
      <c r="G75" s="176">
        <f>รายงานการใช้จ่าย!M34</f>
        <v>6000</v>
      </c>
      <c r="H75" s="177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78" t="s">
        <v>37</v>
      </c>
      <c r="D76" s="177"/>
      <c r="E76" s="176">
        <f>รายงานการใช้จ่าย!D35</f>
        <v>2140</v>
      </c>
      <c r="F76" s="177"/>
      <c r="G76" s="176">
        <f>รายงานการใช้จ่าย!M35</f>
        <v>2140</v>
      </c>
      <c r="H76" s="177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8" t="s">
        <v>37</v>
      </c>
      <c r="D77" s="177"/>
      <c r="E77" s="176">
        <f>รายงานการใช้จ่าย!D36</f>
        <v>15000</v>
      </c>
      <c r="F77" s="177"/>
      <c r="G77" s="176">
        <f>รายงานการใช้จ่าย!M36</f>
        <v>15000</v>
      </c>
      <c r="H77" s="177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78" t="str">
        <f>รายงานการใช้จ่าย!C29</f>
        <v>ให้เจ้าหน้าที่การเงินทำการเบิก</v>
      </c>
      <c r="D78" s="177"/>
      <c r="E78" s="198"/>
      <c r="F78" s="177"/>
      <c r="G78" s="198"/>
      <c r="H78" s="177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78"/>
      <c r="D79" s="177"/>
      <c r="E79" s="176">
        <f>รายงานการใช้จ่าย!D37</f>
        <v>5839345</v>
      </c>
      <c r="F79" s="177"/>
      <c r="G79" s="176">
        <f>SUM(G47:H78)</f>
        <v>1571318.3900000001</v>
      </c>
      <c r="H79" s="177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85" t="s">
        <v>38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ht="22.5" customHeight="1" x14ac:dyDescent="0.4">
      <c r="A2" s="185" t="s">
        <v>29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6" ht="22.5" customHeight="1" x14ac:dyDescent="0.4">
      <c r="A3" s="187" t="s">
        <v>83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6" ht="22.5" customHeight="1" x14ac:dyDescent="0.4">
      <c r="A4" s="183" t="s">
        <v>3</v>
      </c>
      <c r="B4" s="183" t="s">
        <v>4</v>
      </c>
      <c r="C4" s="183" t="s">
        <v>30</v>
      </c>
      <c r="D4" s="200" t="s">
        <v>31</v>
      </c>
      <c r="E4" s="2"/>
      <c r="F4" s="179" t="s">
        <v>32</v>
      </c>
      <c r="G4" s="199"/>
      <c r="H4" s="199"/>
      <c r="I4" s="199"/>
      <c r="J4" s="199"/>
      <c r="K4" s="199"/>
      <c r="L4" s="199"/>
      <c r="M4" s="180"/>
      <c r="N4" s="183" t="s">
        <v>33</v>
      </c>
      <c r="O4" s="201" t="s">
        <v>34</v>
      </c>
    </row>
    <row r="5" spans="1:16" ht="22.5" customHeight="1" x14ac:dyDescent="0.4">
      <c r="A5" s="184"/>
      <c r="B5" s="184"/>
      <c r="C5" s="184"/>
      <c r="D5" s="18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4"/>
      <c r="O5" s="182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68</vt:lpstr>
      <vt:lpstr>แผนการใช้จ่าย</vt:lpstr>
      <vt:lpstr>รายงานการใช้จ่าย</vt:lpstr>
      <vt:lpstr>'รายงานผลการใช้จ่าย 68'!Print_Area</vt:lpstr>
      <vt:lpstr>'รายงานผลการใช้จ่าย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2025-04-30T05:07:46Z</cp:lastPrinted>
  <dcterms:created xsi:type="dcterms:W3CDTF">2024-01-10T07:59:11Z</dcterms:created>
  <dcterms:modified xsi:type="dcterms:W3CDTF">2025-04-30T05:10:50Z</dcterms:modified>
</cp:coreProperties>
</file>